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3675" windowHeight="13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40" i="1"/>
  <c r="I40"/>
  <c r="K39"/>
  <c r="I39"/>
  <c r="K38"/>
  <c r="I38"/>
  <c r="K37"/>
  <c r="I37"/>
  <c r="K36"/>
  <c r="J36"/>
  <c r="I36"/>
  <c r="H36"/>
  <c r="K35"/>
  <c r="I35"/>
  <c r="K34"/>
  <c r="J34"/>
  <c r="I34"/>
  <c r="H34"/>
  <c r="G34"/>
  <c r="E34"/>
  <c r="D33"/>
  <c r="D41" s="1"/>
  <c r="K32"/>
  <c r="I32"/>
  <c r="G32"/>
  <c r="E32"/>
  <c r="K31"/>
  <c r="I31"/>
  <c r="G31"/>
  <c r="E31"/>
  <c r="J30"/>
  <c r="K30" s="1"/>
  <c r="I30"/>
  <c r="F30"/>
  <c r="G30" s="1"/>
  <c r="E30"/>
  <c r="K29"/>
  <c r="I29"/>
  <c r="G29"/>
  <c r="E29"/>
  <c r="K28"/>
  <c r="I28"/>
  <c r="G28"/>
  <c r="E28"/>
  <c r="K27"/>
  <c r="I27"/>
  <c r="G27"/>
  <c r="E27"/>
  <c r="K26"/>
  <c r="I26"/>
  <c r="G26"/>
  <c r="E26"/>
  <c r="K25"/>
  <c r="I25"/>
  <c r="G25"/>
  <c r="E25"/>
  <c r="K24"/>
  <c r="J24"/>
  <c r="I24"/>
  <c r="H24"/>
  <c r="G24"/>
  <c r="F24"/>
  <c r="E24"/>
  <c r="K23"/>
  <c r="I23"/>
  <c r="G23"/>
  <c r="E23"/>
  <c r="K22"/>
  <c r="I22"/>
  <c r="G22"/>
  <c r="E22"/>
  <c r="J21"/>
  <c r="K21" s="1"/>
  <c r="I21"/>
  <c r="G21"/>
  <c r="E21"/>
  <c r="K20"/>
  <c r="K19" s="1"/>
  <c r="K18" s="1"/>
  <c r="J20"/>
  <c r="I20"/>
  <c r="I19" s="1"/>
  <c r="I18" s="1"/>
  <c r="I33" s="1"/>
  <c r="I41" s="1"/>
  <c r="I44" s="1"/>
  <c r="G20"/>
  <c r="E20"/>
  <c r="E19" s="1"/>
  <c r="E18" s="1"/>
  <c r="E33" s="1"/>
  <c r="E41" s="1"/>
  <c r="E44" s="1"/>
  <c r="J19"/>
  <c r="J18" s="1"/>
  <c r="J33" s="1"/>
  <c r="H19"/>
  <c r="H18" s="1"/>
  <c r="H33" s="1"/>
  <c r="H41" s="1"/>
  <c r="G19"/>
  <c r="F19"/>
  <c r="F18" s="1"/>
  <c r="F33" s="1"/>
  <c r="F41" s="1"/>
  <c r="G18"/>
  <c r="G33" s="1"/>
  <c r="G41" s="1"/>
  <c r="G44" s="1"/>
  <c r="J41" l="1"/>
  <c r="K33"/>
  <c r="K41" s="1"/>
  <c r="K44" s="1"/>
</calcChain>
</file>

<file path=xl/sharedStrings.xml><?xml version="1.0" encoding="utf-8"?>
<sst xmlns="http://schemas.openxmlformats.org/spreadsheetml/2006/main" count="100" uniqueCount="92">
  <si>
    <t>Додаток 4</t>
  </si>
  <si>
    <t>до Процедури встановлення тарифів</t>
  </si>
  <si>
    <t>на послуги з централізованого постачання</t>
  </si>
  <si>
    <t xml:space="preserve">холодної води, водовідведення (з використанням </t>
  </si>
  <si>
    <t>внутрішньобудинкових систем)</t>
  </si>
  <si>
    <t>(пункт 2 розділу ІІ)</t>
  </si>
  <si>
    <t>Розрахунок</t>
  </si>
  <si>
    <t>повної собівартості та середньозваженого тарифу на послугу з централізованого постачання холодної води (з використанням внутрішньобудинкових систем)</t>
  </si>
  <si>
    <t>по КП "Броваритепловодоенергія" на 2018 рік</t>
  </si>
  <si>
    <t>(без ПДВ)</t>
  </si>
  <si>
    <t>№ п/п</t>
  </si>
  <si>
    <t>Показник</t>
  </si>
  <si>
    <t>Код рядка</t>
  </si>
  <si>
    <t>Фактично</t>
  </si>
  <si>
    <t>Передбачено діючим тарифом</t>
  </si>
  <si>
    <t>Плановий період 2018 рік</t>
  </si>
  <si>
    <t>попередній до базого періоду І півріччя 2015 року ІІ півріччя 2016 року</t>
  </si>
  <si>
    <t>базовий період   2016 рік</t>
  </si>
  <si>
    <t>усього, тис. грн</t>
  </si>
  <si>
    <t>грн/куб.м</t>
  </si>
  <si>
    <t>А</t>
  </si>
  <si>
    <t>Б</t>
  </si>
  <si>
    <t>В</t>
  </si>
  <si>
    <t>Виробнича собівартість, усього, у тому числі:</t>
  </si>
  <si>
    <t>001</t>
  </si>
  <si>
    <t>1)</t>
  </si>
  <si>
    <t>прямі матеріальні витрати, у тому числі:</t>
  </si>
  <si>
    <t>002</t>
  </si>
  <si>
    <t>на придбання питної води з системи централізованого водопостачання</t>
  </si>
  <si>
    <t>003</t>
  </si>
  <si>
    <t>на придбання електроенергії</t>
  </si>
  <si>
    <t>004</t>
  </si>
  <si>
    <t>інші прямі матеріальні витрати</t>
  </si>
  <si>
    <t>005</t>
  </si>
  <si>
    <t>2)</t>
  </si>
  <si>
    <t>прямі витрати на оплату праці</t>
  </si>
  <si>
    <t>006</t>
  </si>
  <si>
    <t>3)</t>
  </si>
  <si>
    <t>інші прямі витрати, у тому числі:</t>
  </si>
  <si>
    <t>007</t>
  </si>
  <si>
    <t>єдиний внесок на загальнообов'язкове державне соціальне страхування працівників</t>
  </si>
  <si>
    <t>008</t>
  </si>
  <si>
    <t>амортизація виробничих основних засобів та нематеріальних активів, безпосередньо пов'язаних з  наданням послуги</t>
  </si>
  <si>
    <t>009</t>
  </si>
  <si>
    <t>інші прямі витрати</t>
  </si>
  <si>
    <t>010</t>
  </si>
  <si>
    <t>4)</t>
  </si>
  <si>
    <t>загальновиробничі витрати</t>
  </si>
  <si>
    <t>011</t>
  </si>
  <si>
    <t>2</t>
  </si>
  <si>
    <t>Адміністративні витрати</t>
  </si>
  <si>
    <t>012</t>
  </si>
  <si>
    <t>3</t>
  </si>
  <si>
    <t>Витрати на збут</t>
  </si>
  <si>
    <t>013</t>
  </si>
  <si>
    <t>4</t>
  </si>
  <si>
    <t>Інші операційні витрати</t>
  </si>
  <si>
    <t>014</t>
  </si>
  <si>
    <t>5</t>
  </si>
  <si>
    <t>Фінансові витрати</t>
  </si>
  <si>
    <t>015</t>
  </si>
  <si>
    <t>6</t>
  </si>
  <si>
    <t>Усього витрат повної собівартості</t>
  </si>
  <si>
    <t>016</t>
  </si>
  <si>
    <t>7</t>
  </si>
  <si>
    <t xml:space="preserve">Планований прибуток </t>
  </si>
  <si>
    <t>017</t>
  </si>
  <si>
    <t>податок на прибуток</t>
  </si>
  <si>
    <t>018</t>
  </si>
  <si>
    <t>чистий прибуток, у тому числі:</t>
  </si>
  <si>
    <t>019</t>
  </si>
  <si>
    <t>дивіденди</t>
  </si>
  <si>
    <t>020</t>
  </si>
  <si>
    <t>резервний фонд (капітал)</t>
  </si>
  <si>
    <t>021</t>
  </si>
  <si>
    <t>на розвиток виробництва (виробничі інвестиції)</t>
  </si>
  <si>
    <t>022</t>
  </si>
  <si>
    <t>інше використання  прибутку</t>
  </si>
  <si>
    <t>023</t>
  </si>
  <si>
    <t>8</t>
  </si>
  <si>
    <t>Вартість водопостачання споживачам за відповідними тарифами</t>
  </si>
  <si>
    <t>024</t>
  </si>
  <si>
    <t>9</t>
  </si>
  <si>
    <t>Обсяг водопостачання споживачам, усього  (тис. куб. м)</t>
  </si>
  <si>
    <t>025</t>
  </si>
  <si>
    <t>10</t>
  </si>
  <si>
    <t>Середньозважений тариф</t>
  </si>
  <si>
    <t>026</t>
  </si>
  <si>
    <t>Директор</t>
  </si>
  <si>
    <t>В.О. Андрєєв</t>
  </si>
  <si>
    <t>Начальник ПЕВ</t>
  </si>
  <si>
    <t>В.В. Буділов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</si>
</sst>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19050</xdr:rowOff>
    </xdr:from>
    <xdr:to>
      <xdr:col>4</xdr:col>
      <xdr:colOff>0</xdr:colOff>
      <xdr:row>34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48325" y="7258050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9525</xdr:colOff>
      <xdr:row>35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648325" y="7239000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4</xdr:col>
      <xdr:colOff>0</xdr:colOff>
      <xdr:row>35</xdr:row>
      <xdr:rowOff>180975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48325" y="7448550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9525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5648325" y="7429500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4</xdr:col>
      <xdr:colOff>0</xdr:colOff>
      <xdr:row>36</xdr:row>
      <xdr:rowOff>180975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648325" y="7639050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9525</xdr:colOff>
      <xdr:row>37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5648325" y="7620000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4</xdr:col>
      <xdr:colOff>0</xdr:colOff>
      <xdr:row>37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648325" y="7829550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9525</xdr:colOff>
      <xdr:row>38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5648325" y="7810500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4</xdr:col>
      <xdr:colOff>0</xdr:colOff>
      <xdr:row>38</xdr:row>
      <xdr:rowOff>180975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648325" y="8020050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9525</xdr:colOff>
      <xdr:row>39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5648325" y="8001000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4</xdr:col>
      <xdr:colOff>0</xdr:colOff>
      <xdr:row>39</xdr:row>
      <xdr:rowOff>180975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648325" y="8210550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4</xdr:col>
      <xdr:colOff>9525</xdr:colOff>
      <xdr:row>40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648325" y="8191500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19050</xdr:rowOff>
    </xdr:from>
    <xdr:to>
      <xdr:col>5</xdr:col>
      <xdr:colOff>0</xdr:colOff>
      <xdr:row>34</xdr:row>
      <xdr:rowOff>180975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448425" y="72580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9525</xdr:colOff>
      <xdr:row>35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6448425" y="72390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180975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448425" y="74485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5</xdr:col>
      <xdr:colOff>9525</xdr:colOff>
      <xdr:row>36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6448425" y="74295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19050</xdr:rowOff>
    </xdr:from>
    <xdr:to>
      <xdr:col>5</xdr:col>
      <xdr:colOff>0</xdr:colOff>
      <xdr:row>36</xdr:row>
      <xdr:rowOff>180975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6448425" y="76390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9525</xdr:colOff>
      <xdr:row>37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H="1">
          <a:off x="6448425" y="76200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37</xdr:row>
      <xdr:rowOff>19050</xdr:rowOff>
    </xdr:from>
    <xdr:to>
      <xdr:col>5</xdr:col>
      <xdr:colOff>0</xdr:colOff>
      <xdr:row>37</xdr:row>
      <xdr:rowOff>180975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6448425" y="78295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9525</xdr:colOff>
      <xdr:row>38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6448425" y="78105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180975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448425" y="80200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H="1">
          <a:off x="6448425" y="80010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39</xdr:row>
      <xdr:rowOff>19050</xdr:rowOff>
    </xdr:from>
    <xdr:to>
      <xdr:col>5</xdr:col>
      <xdr:colOff>0</xdr:colOff>
      <xdr:row>39</xdr:row>
      <xdr:rowOff>180975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6448425" y="82105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5</xdr:col>
      <xdr:colOff>9525</xdr:colOff>
      <xdr:row>40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H="1">
          <a:off x="6448425" y="81915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6</xdr:col>
      <xdr:colOff>0</xdr:colOff>
      <xdr:row>34</xdr:row>
      <xdr:rowOff>180975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7172325" y="725805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6</xdr:col>
      <xdr:colOff>9525</xdr:colOff>
      <xdr:row>35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H="1">
          <a:off x="7172325" y="7239000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6</xdr:col>
      <xdr:colOff>0</xdr:colOff>
      <xdr:row>35</xdr:row>
      <xdr:rowOff>180975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7172325" y="744855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9525</xdr:colOff>
      <xdr:row>36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H="1">
          <a:off x="7172325" y="7429500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6</xdr:col>
      <xdr:colOff>0</xdr:colOff>
      <xdr:row>36</xdr:row>
      <xdr:rowOff>180975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7172325" y="763905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9525</xdr:colOff>
      <xdr:row>37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H="1">
          <a:off x="7172325" y="7620000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6</xdr:col>
      <xdr:colOff>0</xdr:colOff>
      <xdr:row>37</xdr:row>
      <xdr:rowOff>180975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7172325" y="782955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6</xdr:col>
      <xdr:colOff>9525</xdr:colOff>
      <xdr:row>38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H="1">
          <a:off x="7172325" y="7810500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6</xdr:col>
      <xdr:colOff>0</xdr:colOff>
      <xdr:row>38</xdr:row>
      <xdr:rowOff>180975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7172325" y="802005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9525</xdr:colOff>
      <xdr:row>39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H="1">
          <a:off x="7172325" y="8001000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6</xdr:col>
      <xdr:colOff>0</xdr:colOff>
      <xdr:row>39</xdr:row>
      <xdr:rowOff>180975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7172325" y="821055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6</xdr:col>
      <xdr:colOff>9525</xdr:colOff>
      <xdr:row>40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H="1">
          <a:off x="7172325" y="8191500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34</xdr:row>
      <xdr:rowOff>19050</xdr:rowOff>
    </xdr:from>
    <xdr:to>
      <xdr:col>7</xdr:col>
      <xdr:colOff>0</xdr:colOff>
      <xdr:row>34</xdr:row>
      <xdr:rowOff>180975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7886700" y="72580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H="1">
          <a:off x="7886700" y="72390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19050</xdr:rowOff>
    </xdr:from>
    <xdr:to>
      <xdr:col>7</xdr:col>
      <xdr:colOff>0</xdr:colOff>
      <xdr:row>35</xdr:row>
      <xdr:rowOff>180975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7886700" y="74485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7</xdr:col>
      <xdr:colOff>9525</xdr:colOff>
      <xdr:row>36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H="1">
          <a:off x="7886700" y="74295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36</xdr:row>
      <xdr:rowOff>19050</xdr:rowOff>
    </xdr:from>
    <xdr:to>
      <xdr:col>7</xdr:col>
      <xdr:colOff>0</xdr:colOff>
      <xdr:row>36</xdr:row>
      <xdr:rowOff>180975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7886700" y="76390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H="1">
          <a:off x="7886700" y="76200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19050</xdr:rowOff>
    </xdr:from>
    <xdr:to>
      <xdr:col>7</xdr:col>
      <xdr:colOff>0</xdr:colOff>
      <xdr:row>37</xdr:row>
      <xdr:rowOff>180975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7886700" y="78295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7</xdr:col>
      <xdr:colOff>9525</xdr:colOff>
      <xdr:row>38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H="1">
          <a:off x="7886700" y="78105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19050</xdr:rowOff>
    </xdr:from>
    <xdr:to>
      <xdr:col>7</xdr:col>
      <xdr:colOff>0</xdr:colOff>
      <xdr:row>38</xdr:row>
      <xdr:rowOff>180975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7886700" y="80200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7</xdr:col>
      <xdr:colOff>9525</xdr:colOff>
      <xdr:row>39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H="1">
          <a:off x="7886700" y="80010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19050</xdr:rowOff>
    </xdr:from>
    <xdr:to>
      <xdr:col>7</xdr:col>
      <xdr:colOff>0</xdr:colOff>
      <xdr:row>39</xdr:row>
      <xdr:rowOff>180975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7886700" y="821055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7</xdr:col>
      <xdr:colOff>9525</xdr:colOff>
      <xdr:row>40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H="1">
          <a:off x="7886700" y="819150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41</xdr:row>
      <xdr:rowOff>0</xdr:rowOff>
    </xdr:from>
    <xdr:to>
      <xdr:col>5</xdr:col>
      <xdr:colOff>0</xdr:colOff>
      <xdr:row>42</xdr:row>
      <xdr:rowOff>180975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6315075" y="8543925"/>
          <a:ext cx="8572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657225</xdr:colOff>
      <xdr:row>41</xdr:row>
      <xdr:rowOff>0</xdr:rowOff>
    </xdr:from>
    <xdr:to>
      <xdr:col>5</xdr:col>
      <xdr:colOff>9525</xdr:colOff>
      <xdr:row>43</xdr:row>
      <xdr:rowOff>9525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H="1">
          <a:off x="6305550" y="8543925"/>
          <a:ext cx="8763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666750</xdr:colOff>
      <xdr:row>41</xdr:row>
      <xdr:rowOff>0</xdr:rowOff>
    </xdr:from>
    <xdr:to>
      <xdr:col>7</xdr:col>
      <xdr:colOff>0</xdr:colOff>
      <xdr:row>42</xdr:row>
      <xdr:rowOff>180975</xdr:rowOff>
    </xdr:to>
    <xdr:sp macro="" textlink="">
      <xdr:nvSpPr>
        <xdr:cNvPr id="52" name="Line 61"/>
        <xdr:cNvSpPr>
          <a:spLocks noChangeShapeType="1"/>
        </xdr:cNvSpPr>
      </xdr:nvSpPr>
      <xdr:spPr bwMode="auto">
        <a:xfrm>
          <a:off x="7839075" y="8543925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657225</xdr:colOff>
      <xdr:row>41</xdr:row>
      <xdr:rowOff>0</xdr:rowOff>
    </xdr:from>
    <xdr:to>
      <xdr:col>7</xdr:col>
      <xdr:colOff>9525</xdr:colOff>
      <xdr:row>43</xdr:row>
      <xdr:rowOff>9525</xdr:rowOff>
    </xdr:to>
    <xdr:sp macro="" textlink="">
      <xdr:nvSpPr>
        <xdr:cNvPr id="53" name="Line 62"/>
        <xdr:cNvSpPr>
          <a:spLocks noChangeShapeType="1"/>
        </xdr:cNvSpPr>
      </xdr:nvSpPr>
      <xdr:spPr bwMode="auto">
        <a:xfrm flipH="1">
          <a:off x="7829550" y="8543925"/>
          <a:ext cx="7905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666750</xdr:colOff>
      <xdr:row>41</xdr:row>
      <xdr:rowOff>0</xdr:rowOff>
    </xdr:from>
    <xdr:to>
      <xdr:col>9</xdr:col>
      <xdr:colOff>0</xdr:colOff>
      <xdr:row>42</xdr:row>
      <xdr:rowOff>180975</xdr:rowOff>
    </xdr:to>
    <xdr:sp macro="" textlink="">
      <xdr:nvSpPr>
        <xdr:cNvPr id="54" name="Line 63"/>
        <xdr:cNvSpPr>
          <a:spLocks noChangeShapeType="1"/>
        </xdr:cNvSpPr>
      </xdr:nvSpPr>
      <xdr:spPr bwMode="auto">
        <a:xfrm>
          <a:off x="9277350" y="8543925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657225</xdr:colOff>
      <xdr:row>41</xdr:row>
      <xdr:rowOff>0</xdr:rowOff>
    </xdr:from>
    <xdr:to>
      <xdr:col>9</xdr:col>
      <xdr:colOff>9525</xdr:colOff>
      <xdr:row>43</xdr:row>
      <xdr:rowOff>9525</xdr:rowOff>
    </xdr:to>
    <xdr:sp macro="" textlink="">
      <xdr:nvSpPr>
        <xdr:cNvPr id="55" name="Line 64"/>
        <xdr:cNvSpPr>
          <a:spLocks noChangeShapeType="1"/>
        </xdr:cNvSpPr>
      </xdr:nvSpPr>
      <xdr:spPr bwMode="auto">
        <a:xfrm flipH="1">
          <a:off x="9267825" y="8543925"/>
          <a:ext cx="8382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666750</xdr:colOff>
      <xdr:row>41</xdr:row>
      <xdr:rowOff>0</xdr:rowOff>
    </xdr:from>
    <xdr:to>
      <xdr:col>11</xdr:col>
      <xdr:colOff>0</xdr:colOff>
      <xdr:row>42</xdr:row>
      <xdr:rowOff>180975</xdr:rowOff>
    </xdr:to>
    <xdr:sp macro="" textlink="">
      <xdr:nvSpPr>
        <xdr:cNvPr id="56" name="Line 65"/>
        <xdr:cNvSpPr>
          <a:spLocks noChangeShapeType="1"/>
        </xdr:cNvSpPr>
      </xdr:nvSpPr>
      <xdr:spPr bwMode="auto">
        <a:xfrm>
          <a:off x="10763250" y="8543925"/>
          <a:ext cx="8286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657225</xdr:colOff>
      <xdr:row>41</xdr:row>
      <xdr:rowOff>0</xdr:rowOff>
    </xdr:from>
    <xdr:to>
      <xdr:col>11</xdr:col>
      <xdr:colOff>9525</xdr:colOff>
      <xdr:row>43</xdr:row>
      <xdr:rowOff>9525</xdr:rowOff>
    </xdr:to>
    <xdr:sp macro="" textlink="">
      <xdr:nvSpPr>
        <xdr:cNvPr id="57" name="Line 66"/>
        <xdr:cNvSpPr>
          <a:spLocks noChangeShapeType="1"/>
        </xdr:cNvSpPr>
      </xdr:nvSpPr>
      <xdr:spPr bwMode="auto">
        <a:xfrm flipH="1">
          <a:off x="10753725" y="8543925"/>
          <a:ext cx="8477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41</xdr:row>
      <xdr:rowOff>0</xdr:rowOff>
    </xdr:from>
    <xdr:to>
      <xdr:col>5</xdr:col>
      <xdr:colOff>0</xdr:colOff>
      <xdr:row>42</xdr:row>
      <xdr:rowOff>180975</xdr:rowOff>
    </xdr:to>
    <xdr:sp macro="" textlink="">
      <xdr:nvSpPr>
        <xdr:cNvPr id="58" name="Line 102"/>
        <xdr:cNvSpPr>
          <a:spLocks noChangeShapeType="1"/>
        </xdr:cNvSpPr>
      </xdr:nvSpPr>
      <xdr:spPr bwMode="auto">
        <a:xfrm>
          <a:off x="6315075" y="8543925"/>
          <a:ext cx="8572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19050</xdr:rowOff>
    </xdr:from>
    <xdr:to>
      <xdr:col>4</xdr:col>
      <xdr:colOff>0</xdr:colOff>
      <xdr:row>43</xdr:row>
      <xdr:rowOff>180975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>
          <a:off x="5648325" y="8943975"/>
          <a:ext cx="8001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9525</xdr:colOff>
      <xdr:row>44</xdr:row>
      <xdr:rowOff>0</xdr:rowOff>
    </xdr:to>
    <xdr:sp macro="" textlink="">
      <xdr:nvSpPr>
        <xdr:cNvPr id="60" name="Line 68"/>
        <xdr:cNvSpPr>
          <a:spLocks noChangeShapeType="1"/>
        </xdr:cNvSpPr>
      </xdr:nvSpPr>
      <xdr:spPr bwMode="auto">
        <a:xfrm flipH="1">
          <a:off x="5648325" y="8924925"/>
          <a:ext cx="809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6</xdr:col>
      <xdr:colOff>0</xdr:colOff>
      <xdr:row>43</xdr:row>
      <xdr:rowOff>180975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>
          <a:off x="7172325" y="8943975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9525</xdr:colOff>
      <xdr:row>44</xdr:row>
      <xdr:rowOff>0</xdr:rowOff>
    </xdr:to>
    <xdr:sp macro="" textlink="">
      <xdr:nvSpPr>
        <xdr:cNvPr id="62" name="Line 70"/>
        <xdr:cNvSpPr>
          <a:spLocks noChangeShapeType="1"/>
        </xdr:cNvSpPr>
      </xdr:nvSpPr>
      <xdr:spPr bwMode="auto">
        <a:xfrm flipH="1">
          <a:off x="7172325" y="8924925"/>
          <a:ext cx="723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8</xdr:col>
      <xdr:colOff>0</xdr:colOff>
      <xdr:row>43</xdr:row>
      <xdr:rowOff>180975</xdr:rowOff>
    </xdr:to>
    <xdr:sp macro="" textlink="">
      <xdr:nvSpPr>
        <xdr:cNvPr id="63" name="Line 71"/>
        <xdr:cNvSpPr>
          <a:spLocks noChangeShapeType="1"/>
        </xdr:cNvSpPr>
      </xdr:nvSpPr>
      <xdr:spPr bwMode="auto">
        <a:xfrm>
          <a:off x="8610600" y="8943975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9525</xdr:colOff>
      <xdr:row>44</xdr:row>
      <xdr:rowOff>0</xdr:rowOff>
    </xdr:to>
    <xdr:sp macro="" textlink="">
      <xdr:nvSpPr>
        <xdr:cNvPr id="64" name="Line 72"/>
        <xdr:cNvSpPr>
          <a:spLocks noChangeShapeType="1"/>
        </xdr:cNvSpPr>
      </xdr:nvSpPr>
      <xdr:spPr bwMode="auto">
        <a:xfrm flipH="1">
          <a:off x="8610600" y="8924925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19050</xdr:rowOff>
    </xdr:from>
    <xdr:to>
      <xdr:col>10</xdr:col>
      <xdr:colOff>0</xdr:colOff>
      <xdr:row>43</xdr:row>
      <xdr:rowOff>180975</xdr:rowOff>
    </xdr:to>
    <xdr:sp macro="" textlink="">
      <xdr:nvSpPr>
        <xdr:cNvPr id="65" name="Line 73"/>
        <xdr:cNvSpPr>
          <a:spLocks noChangeShapeType="1"/>
        </xdr:cNvSpPr>
      </xdr:nvSpPr>
      <xdr:spPr bwMode="auto">
        <a:xfrm>
          <a:off x="10096500" y="8943975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9525</xdr:colOff>
      <xdr:row>44</xdr:row>
      <xdr:rowOff>0</xdr:rowOff>
    </xdr:to>
    <xdr:sp macro="" textlink="">
      <xdr:nvSpPr>
        <xdr:cNvPr id="66" name="Line 74"/>
        <xdr:cNvSpPr>
          <a:spLocks noChangeShapeType="1"/>
        </xdr:cNvSpPr>
      </xdr:nvSpPr>
      <xdr:spPr bwMode="auto">
        <a:xfrm flipH="1">
          <a:off x="10096500" y="8924925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666750</xdr:colOff>
      <xdr:row>41</xdr:row>
      <xdr:rowOff>0</xdr:rowOff>
    </xdr:from>
    <xdr:to>
      <xdr:col>9</xdr:col>
      <xdr:colOff>0</xdr:colOff>
      <xdr:row>42</xdr:row>
      <xdr:rowOff>180975</xdr:rowOff>
    </xdr:to>
    <xdr:sp macro="" textlink="">
      <xdr:nvSpPr>
        <xdr:cNvPr id="67" name="Line 65"/>
        <xdr:cNvSpPr>
          <a:spLocks noChangeShapeType="1"/>
        </xdr:cNvSpPr>
      </xdr:nvSpPr>
      <xdr:spPr bwMode="auto">
        <a:xfrm>
          <a:off x="9277350" y="8543925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&#1044;&#1086;&#1082;&#1091;&#1084;&#1077;&#1085;&#1090;&#1099;/&#1050;&#1086;&#1087;&#1080;&#1103;%20&#1058;&#1072;&#1088;&#1080;&#1092;%202016/&#1044;&#1086;&#1076;&#1072;&#1090;&#1082;&#1080;/&#1044;&#1086;&#1076;&#1072;&#1090;&#1082;&#1080;%20&#1087;&#1086;&#1089;&#1083;&#1091;&#1075;&#1072;%20&#1042;&#1086;&#1076;&#1072;%20&#1089;&#1090;&#1086;&#1082;&#1080;-14.12.2016%20-%202018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4"/>
      <sheetName val="Додаток 5"/>
      <sheetName val="Збут"/>
    </sheetNames>
    <sheetDataSet>
      <sheetData sheetId="0"/>
      <sheetData sheetId="1"/>
      <sheetData sheetId="2">
        <row r="11">
          <cell r="G11">
            <v>1047.5000000000002</v>
          </cell>
          <cell r="L11">
            <v>1848.3731420000001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19" workbookViewId="0">
      <selection activeCell="C6" sqref="C6"/>
    </sheetView>
  </sheetViews>
  <sheetFormatPr defaultRowHeight="15"/>
  <cols>
    <col min="1" max="1" width="7.140625" customWidth="1"/>
    <col min="2" max="2" width="26.7109375" customWidth="1"/>
    <col min="3" max="3" width="7.140625" customWidth="1"/>
    <col min="4" max="4" width="12.42578125" customWidth="1"/>
    <col min="5" max="5" width="12.5703125" customWidth="1"/>
    <col min="6" max="6" width="11.7109375" customWidth="1"/>
    <col min="7" max="7" width="11.42578125" customWidth="1"/>
    <col min="8" max="8" width="11.85546875" customWidth="1"/>
    <col min="9" max="10" width="11.5703125" customWidth="1"/>
    <col min="11" max="11" width="11.85546875" customWidth="1"/>
  </cols>
  <sheetData>
    <row r="1" spans="1:11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</row>
    <row r="2" spans="1:11" ht="15" customHeight="1">
      <c r="A2" s="1"/>
      <c r="B2" s="2"/>
      <c r="C2" s="2"/>
      <c r="D2" s="2"/>
      <c r="E2" s="2"/>
      <c r="F2" s="2"/>
      <c r="G2" s="3" t="s">
        <v>1</v>
      </c>
      <c r="H2" s="3"/>
      <c r="I2" s="3"/>
      <c r="J2" s="3"/>
      <c r="K2" s="3"/>
    </row>
    <row r="3" spans="1:11" ht="15" customHeight="1">
      <c r="A3" s="1"/>
      <c r="B3" s="2"/>
      <c r="C3" s="2"/>
      <c r="D3" s="2"/>
      <c r="E3" s="2"/>
      <c r="F3" s="2"/>
      <c r="G3" s="3" t="s">
        <v>2</v>
      </c>
      <c r="H3" s="3"/>
      <c r="I3" s="3"/>
      <c r="J3" s="3"/>
      <c r="K3" s="3"/>
    </row>
    <row r="4" spans="1:11" ht="15" customHeight="1">
      <c r="A4" s="1"/>
      <c r="B4" s="2"/>
      <c r="C4" s="2"/>
      <c r="D4" s="2"/>
      <c r="E4" s="2"/>
      <c r="F4" s="2"/>
      <c r="G4" s="3" t="s">
        <v>3</v>
      </c>
      <c r="H4" s="3"/>
      <c r="I4" s="3"/>
      <c r="J4" s="3"/>
      <c r="K4" s="3"/>
    </row>
    <row r="5" spans="1:11" ht="15" customHeight="1">
      <c r="A5" s="1"/>
      <c r="B5" s="2"/>
      <c r="C5" s="2"/>
      <c r="D5" s="2"/>
      <c r="E5" s="2"/>
      <c r="F5" s="2"/>
      <c r="G5" s="3" t="s">
        <v>4</v>
      </c>
      <c r="H5" s="3"/>
      <c r="I5" s="3"/>
      <c r="J5" s="3"/>
      <c r="K5" s="3"/>
    </row>
    <row r="6" spans="1:11" ht="15" customHeight="1">
      <c r="A6" s="1"/>
      <c r="B6" s="2"/>
      <c r="C6" s="2"/>
      <c r="D6" s="2"/>
      <c r="E6" s="2"/>
      <c r="F6" s="2"/>
      <c r="G6" s="3" t="s">
        <v>5</v>
      </c>
      <c r="H6" s="3"/>
      <c r="I6" s="3"/>
      <c r="J6" s="3"/>
      <c r="K6" s="3"/>
    </row>
    <row r="7" spans="1:11">
      <c r="A7" s="1"/>
      <c r="B7" s="2"/>
      <c r="C7" s="2"/>
      <c r="D7" s="2"/>
      <c r="E7" s="2"/>
      <c r="F7" s="2"/>
      <c r="G7" s="2"/>
      <c r="H7" s="4"/>
      <c r="I7" s="4"/>
      <c r="J7" s="4"/>
      <c r="K7" s="4"/>
    </row>
    <row r="8" spans="1:11">
      <c r="A8" s="1"/>
      <c r="B8" s="2"/>
      <c r="C8" s="2"/>
      <c r="D8" s="2"/>
      <c r="E8" s="2"/>
      <c r="F8" s="2"/>
      <c r="G8" s="2"/>
      <c r="H8" s="4"/>
      <c r="I8" s="4"/>
      <c r="J8" s="4"/>
      <c r="K8" s="4"/>
    </row>
    <row r="9" spans="1:11" ht="15" customHeight="1">
      <c r="A9" s="5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35.25" customHeight="1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customHeight="1">
      <c r="A11" s="5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1"/>
      <c r="B12" s="2"/>
      <c r="C12" s="2"/>
      <c r="D12" s="2"/>
      <c r="E12" s="2"/>
      <c r="F12" s="2"/>
      <c r="G12" s="2"/>
      <c r="H12" s="6"/>
      <c r="I12" s="6"/>
      <c r="J12" s="6"/>
      <c r="K12" s="6"/>
    </row>
    <row r="13" spans="1:11">
      <c r="A13" s="1"/>
      <c r="B13" s="2"/>
      <c r="C13" s="2"/>
      <c r="D13" s="2"/>
      <c r="E13" s="2"/>
      <c r="F13" s="2"/>
      <c r="G13" s="2"/>
      <c r="H13" s="2"/>
      <c r="I13" s="2"/>
      <c r="J13" s="2"/>
      <c r="K13" s="7" t="s">
        <v>9</v>
      </c>
    </row>
    <row r="14" spans="1:11" ht="15" customHeight="1">
      <c r="A14" s="8" t="s">
        <v>10</v>
      </c>
      <c r="B14" s="9" t="s">
        <v>11</v>
      </c>
      <c r="C14" s="9" t="s">
        <v>12</v>
      </c>
      <c r="D14" s="9" t="s">
        <v>13</v>
      </c>
      <c r="E14" s="9"/>
      <c r="F14" s="9"/>
      <c r="G14" s="9"/>
      <c r="H14" s="9" t="s">
        <v>14</v>
      </c>
      <c r="I14" s="9"/>
      <c r="J14" s="9" t="s">
        <v>15</v>
      </c>
      <c r="K14" s="9"/>
    </row>
    <row r="15" spans="1:11" ht="15" customHeight="1">
      <c r="A15" s="8"/>
      <c r="B15" s="9"/>
      <c r="C15" s="9"/>
      <c r="D15" s="9" t="s">
        <v>16</v>
      </c>
      <c r="E15" s="9"/>
      <c r="F15" s="9" t="s">
        <v>17</v>
      </c>
      <c r="G15" s="9"/>
      <c r="H15" s="9"/>
      <c r="I15" s="9"/>
      <c r="J15" s="9"/>
      <c r="K15" s="9"/>
    </row>
    <row r="16" spans="1:11" ht="30">
      <c r="A16" s="8"/>
      <c r="B16" s="9"/>
      <c r="C16" s="9"/>
      <c r="D16" s="10" t="s">
        <v>18</v>
      </c>
      <c r="E16" s="10" t="s">
        <v>19</v>
      </c>
      <c r="F16" s="10" t="s">
        <v>18</v>
      </c>
      <c r="G16" s="10" t="s">
        <v>19</v>
      </c>
      <c r="H16" s="10" t="s">
        <v>18</v>
      </c>
      <c r="I16" s="10" t="s">
        <v>19</v>
      </c>
      <c r="J16" s="10" t="s">
        <v>18</v>
      </c>
      <c r="K16" s="10" t="s">
        <v>19</v>
      </c>
    </row>
    <row r="17" spans="1:11">
      <c r="A17" s="11" t="s">
        <v>20</v>
      </c>
      <c r="B17" s="12" t="s">
        <v>21</v>
      </c>
      <c r="C17" s="12" t="s">
        <v>22</v>
      </c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</row>
    <row r="18" spans="1:11" ht="51.75" customHeight="1">
      <c r="A18" s="13">
        <v>1</v>
      </c>
      <c r="B18" s="14" t="s">
        <v>23</v>
      </c>
      <c r="C18" s="15" t="s">
        <v>24</v>
      </c>
      <c r="D18" s="16">
        <v>3.63</v>
      </c>
      <c r="E18" s="16">
        <f t="shared" ref="E18:K18" si="0">E19+E23+E24+E28</f>
        <v>1.3293772136304639E-3</v>
      </c>
      <c r="F18" s="16">
        <f t="shared" si="0"/>
        <v>3.6257700000000002</v>
      </c>
      <c r="G18" s="16">
        <f t="shared" si="0"/>
        <v>1.3293772136304639E-3</v>
      </c>
      <c r="H18" s="16">
        <f t="shared" si="0"/>
        <v>17244.538</v>
      </c>
      <c r="I18" s="16">
        <f t="shared" si="0"/>
        <v>6.2766297107832072</v>
      </c>
      <c r="J18" s="16">
        <f t="shared" si="0"/>
        <v>20917.813336983792</v>
      </c>
      <c r="K18" s="16">
        <f t="shared" si="0"/>
        <v>7.6340712747106974</v>
      </c>
    </row>
    <row r="19" spans="1:11" ht="42" customHeight="1">
      <c r="A19" s="13" t="s">
        <v>25</v>
      </c>
      <c r="B19" s="14" t="s">
        <v>26</v>
      </c>
      <c r="C19" s="15" t="s">
        <v>27</v>
      </c>
      <c r="D19" s="16">
        <v>0</v>
      </c>
      <c r="E19" s="16">
        <f t="shared" ref="E19:K19" si="1">E20+E21+E22</f>
        <v>0</v>
      </c>
      <c r="F19" s="16">
        <f t="shared" si="1"/>
        <v>0</v>
      </c>
      <c r="G19" s="16">
        <f t="shared" si="1"/>
        <v>0</v>
      </c>
      <c r="H19" s="16">
        <f t="shared" si="1"/>
        <v>16696.769</v>
      </c>
      <c r="I19" s="16">
        <f t="shared" si="1"/>
        <v>6.0772539327805717</v>
      </c>
      <c r="J19" s="16">
        <f t="shared" si="1"/>
        <v>20917.813336983792</v>
      </c>
      <c r="K19" s="16">
        <f t="shared" si="1"/>
        <v>7.6340712747106974</v>
      </c>
    </row>
    <row r="20" spans="1:11" ht="70.5" customHeight="1">
      <c r="A20" s="17"/>
      <c r="B20" s="18" t="s">
        <v>28</v>
      </c>
      <c r="C20" s="19" t="s">
        <v>29</v>
      </c>
      <c r="D20" s="20">
        <v>0</v>
      </c>
      <c r="E20" s="20">
        <f>D20/D42</f>
        <v>0</v>
      </c>
      <c r="F20" s="20">
        <v>0</v>
      </c>
      <c r="G20" s="20">
        <f>F20/F42</f>
        <v>0</v>
      </c>
      <c r="H20" s="20">
        <v>16651.28</v>
      </c>
      <c r="I20" s="20">
        <f>H20/H42</f>
        <v>6.0606969447700019</v>
      </c>
      <c r="J20" s="20">
        <f>(40614.48/5333.72)*J42</f>
        <v>20864.633326983792</v>
      </c>
      <c r="K20" s="20">
        <f>J20/$J$42</f>
        <v>7.614662936937072</v>
      </c>
    </row>
    <row r="21" spans="1:11" ht="43.5" customHeight="1">
      <c r="A21" s="17"/>
      <c r="B21" s="18" t="s">
        <v>30</v>
      </c>
      <c r="C21" s="19" t="s">
        <v>31</v>
      </c>
      <c r="D21" s="20">
        <v>0</v>
      </c>
      <c r="E21" s="20">
        <f>D21/D42</f>
        <v>0</v>
      </c>
      <c r="F21" s="20">
        <v>0</v>
      </c>
      <c r="G21" s="20">
        <f>F21/F42</f>
        <v>0</v>
      </c>
      <c r="H21" s="20">
        <v>45.488999999999997</v>
      </c>
      <c r="I21" s="20">
        <f>H21/H42</f>
        <v>1.6556988010569915E-2</v>
      </c>
      <c r="J21" s="20">
        <f>(19.796+9.634)*1.807</f>
        <v>53.180009999999996</v>
      </c>
      <c r="K21" s="20">
        <f>J21/$J$42</f>
        <v>1.9408337773625394E-2</v>
      </c>
    </row>
    <row r="22" spans="1:11" ht="42.75" customHeight="1">
      <c r="A22" s="17"/>
      <c r="B22" s="18" t="s">
        <v>32</v>
      </c>
      <c r="C22" s="19" t="s">
        <v>33</v>
      </c>
      <c r="D22" s="20">
        <v>0</v>
      </c>
      <c r="E22" s="20">
        <f>D21/D42</f>
        <v>0</v>
      </c>
      <c r="F22" s="20">
        <v>0</v>
      </c>
      <c r="G22" s="20">
        <f>F22/F42</f>
        <v>0</v>
      </c>
      <c r="H22" s="20">
        <v>0</v>
      </c>
      <c r="I22" s="20">
        <f>H22/H42</f>
        <v>0</v>
      </c>
      <c r="J22" s="20">
        <v>0</v>
      </c>
      <c r="K22" s="20">
        <f>J22/$J$42</f>
        <v>0</v>
      </c>
    </row>
    <row r="23" spans="1:11" ht="45.75" customHeight="1">
      <c r="A23" s="13" t="s">
        <v>34</v>
      </c>
      <c r="B23" s="14" t="s">
        <v>35</v>
      </c>
      <c r="C23" s="15" t="s">
        <v>36</v>
      </c>
      <c r="D23" s="16">
        <v>0</v>
      </c>
      <c r="E23" s="16">
        <f>D23/D42</f>
        <v>0</v>
      </c>
      <c r="F23" s="16">
        <v>0</v>
      </c>
      <c r="G23" s="16">
        <f>F23/F42</f>
        <v>0</v>
      </c>
      <c r="H23" s="16">
        <v>0</v>
      </c>
      <c r="I23" s="16">
        <f>H23/H42</f>
        <v>0</v>
      </c>
      <c r="J23" s="16">
        <v>0</v>
      </c>
      <c r="K23" s="21">
        <f>J23/$J$42</f>
        <v>0</v>
      </c>
    </row>
    <row r="24" spans="1:11" ht="47.25" customHeight="1">
      <c r="A24" s="13" t="s">
        <v>37</v>
      </c>
      <c r="B24" s="14" t="s">
        <v>38</v>
      </c>
      <c r="C24" s="15" t="s">
        <v>39</v>
      </c>
      <c r="D24" s="16">
        <v>0</v>
      </c>
      <c r="E24" s="16">
        <f t="shared" ref="E24:K24" si="2">E25+E26+E27</f>
        <v>0</v>
      </c>
      <c r="F24" s="16">
        <f t="shared" si="2"/>
        <v>0</v>
      </c>
      <c r="G24" s="16">
        <f t="shared" si="2"/>
        <v>0</v>
      </c>
      <c r="H24" s="16">
        <f t="shared" si="2"/>
        <v>0.54</v>
      </c>
      <c r="I24" s="16">
        <f t="shared" si="2"/>
        <v>1.9654803415568062E-4</v>
      </c>
      <c r="J24" s="16">
        <f t="shared" si="2"/>
        <v>0</v>
      </c>
      <c r="K24" s="16">
        <f t="shared" si="2"/>
        <v>0</v>
      </c>
    </row>
    <row r="25" spans="1:11" ht="69" customHeight="1">
      <c r="A25" s="17"/>
      <c r="B25" s="18" t="s">
        <v>40</v>
      </c>
      <c r="C25" s="19" t="s">
        <v>41</v>
      </c>
      <c r="D25" s="20">
        <v>0</v>
      </c>
      <c r="E25" s="20">
        <f>D25/D42</f>
        <v>0</v>
      </c>
      <c r="F25" s="20">
        <v>0</v>
      </c>
      <c r="G25" s="20">
        <f>F25/F42</f>
        <v>0</v>
      </c>
      <c r="H25" s="20">
        <v>0</v>
      </c>
      <c r="I25" s="20">
        <f>H25/H42</f>
        <v>0</v>
      </c>
      <c r="J25" s="20">
        <v>0</v>
      </c>
      <c r="K25" s="20">
        <f t="shared" ref="K25:K40" si="3">J25/$J$42</f>
        <v>0</v>
      </c>
    </row>
    <row r="26" spans="1:11" ht="93.75" customHeight="1">
      <c r="A26" s="17"/>
      <c r="B26" s="18" t="s">
        <v>42</v>
      </c>
      <c r="C26" s="19" t="s">
        <v>43</v>
      </c>
      <c r="D26" s="20">
        <v>0</v>
      </c>
      <c r="E26" s="20">
        <f>D26/D42</f>
        <v>0</v>
      </c>
      <c r="F26" s="20">
        <v>0</v>
      </c>
      <c r="G26" s="20">
        <f>F26/F42</f>
        <v>0</v>
      </c>
      <c r="H26" s="20">
        <v>0.54</v>
      </c>
      <c r="I26" s="20">
        <f>H26/H42</f>
        <v>1.9654803415568062E-4</v>
      </c>
      <c r="J26" s="20">
        <v>0</v>
      </c>
      <c r="K26" s="20">
        <f t="shared" si="3"/>
        <v>0</v>
      </c>
    </row>
    <row r="27" spans="1:11" ht="34.5" customHeight="1">
      <c r="A27" s="17"/>
      <c r="B27" s="18" t="s">
        <v>44</v>
      </c>
      <c r="C27" s="19" t="s">
        <v>45</v>
      </c>
      <c r="D27" s="20">
        <v>0</v>
      </c>
      <c r="E27" s="20">
        <f>D27/D42</f>
        <v>0</v>
      </c>
      <c r="F27" s="20">
        <v>0</v>
      </c>
      <c r="G27" s="20">
        <f>F27/F42</f>
        <v>0</v>
      </c>
      <c r="H27" s="20">
        <v>0</v>
      </c>
      <c r="I27" s="20">
        <f>H27/H42</f>
        <v>0</v>
      </c>
      <c r="J27" s="20">
        <v>0</v>
      </c>
      <c r="K27" s="20">
        <f t="shared" si="3"/>
        <v>0</v>
      </c>
    </row>
    <row r="28" spans="1:11" ht="33" customHeight="1">
      <c r="A28" s="13" t="s">
        <v>46</v>
      </c>
      <c r="B28" s="14" t="s">
        <v>47</v>
      </c>
      <c r="C28" s="15" t="s">
        <v>48</v>
      </c>
      <c r="D28" s="16">
        <v>3.6257700000000002</v>
      </c>
      <c r="E28" s="16">
        <f>D28/D42</f>
        <v>1.3293772136304639E-3</v>
      </c>
      <c r="F28" s="16">
        <v>3.6257700000000002</v>
      </c>
      <c r="G28" s="16">
        <f>F28/F42</f>
        <v>1.3293772136304639E-3</v>
      </c>
      <c r="H28" s="16">
        <v>547.22900000000004</v>
      </c>
      <c r="I28" s="16">
        <f>H28/H42</f>
        <v>0.19917922996847953</v>
      </c>
      <c r="J28" s="22">
        <v>0</v>
      </c>
      <c r="K28" s="21">
        <f t="shared" si="3"/>
        <v>0</v>
      </c>
    </row>
    <row r="29" spans="1:11">
      <c r="A29" s="13" t="s">
        <v>49</v>
      </c>
      <c r="B29" s="14" t="s">
        <v>50</v>
      </c>
      <c r="C29" s="15" t="s">
        <v>51</v>
      </c>
      <c r="D29" s="16">
        <v>41.416409999999999</v>
      </c>
      <c r="E29" s="16">
        <f>D29/D42</f>
        <v>1.5185196999362034E-2</v>
      </c>
      <c r="F29" s="16">
        <v>41.416409999999999</v>
      </c>
      <c r="G29" s="16">
        <f>F29/F42</f>
        <v>1.5185196999362034E-2</v>
      </c>
      <c r="H29" s="16">
        <v>863.06700000000001</v>
      </c>
      <c r="I29" s="16">
        <f>H29/H42</f>
        <v>0.31413726332340886</v>
      </c>
      <c r="J29" s="22">
        <v>0</v>
      </c>
      <c r="K29" s="21">
        <f t="shared" si="3"/>
        <v>0</v>
      </c>
    </row>
    <row r="30" spans="1:11">
      <c r="A30" s="13" t="s">
        <v>52</v>
      </c>
      <c r="B30" s="14" t="s">
        <v>53</v>
      </c>
      <c r="C30" s="15" t="s">
        <v>54</v>
      </c>
      <c r="D30" s="16">
        <v>1044.49</v>
      </c>
      <c r="E30" s="16">
        <f>D30/D42</f>
        <v>0.38295898688137509</v>
      </c>
      <c r="F30" s="16">
        <f>[1]Збут!G11</f>
        <v>1047.5000000000002</v>
      </c>
      <c r="G30" s="16">
        <f>F30/F42</f>
        <v>0.38406259395325992</v>
      </c>
      <c r="H30" s="16">
        <v>1528.3679999999999</v>
      </c>
      <c r="I30" s="16">
        <f>H30/$H$42</f>
        <v>0.55629208493786897</v>
      </c>
      <c r="J30" s="22">
        <f>[1]Збут!L11</f>
        <v>1848.3731420000001</v>
      </c>
      <c r="K30" s="21">
        <f t="shared" si="3"/>
        <v>0.67457396626351251</v>
      </c>
    </row>
    <row r="31" spans="1:11">
      <c r="A31" s="13" t="s">
        <v>55</v>
      </c>
      <c r="B31" s="14" t="s">
        <v>56</v>
      </c>
      <c r="C31" s="15" t="s">
        <v>57</v>
      </c>
      <c r="D31" s="16">
        <v>0</v>
      </c>
      <c r="E31" s="16">
        <f>D31/D42</f>
        <v>0</v>
      </c>
      <c r="F31" s="16">
        <v>0</v>
      </c>
      <c r="G31" s="16">
        <f>F31/F42</f>
        <v>0</v>
      </c>
      <c r="H31" s="22">
        <v>0</v>
      </c>
      <c r="I31" s="16">
        <f>H31/$H$42</f>
        <v>0</v>
      </c>
      <c r="J31" s="22">
        <v>66.698999999999998</v>
      </c>
      <c r="K31" s="21">
        <f t="shared" si="3"/>
        <v>2.434216768975862E-2</v>
      </c>
    </row>
    <row r="32" spans="1:11">
      <c r="A32" s="13" t="s">
        <v>58</v>
      </c>
      <c r="B32" s="14" t="s">
        <v>59</v>
      </c>
      <c r="C32" s="15" t="s">
        <v>60</v>
      </c>
      <c r="D32" s="16">
        <v>0</v>
      </c>
      <c r="E32" s="16">
        <f>D32/D42</f>
        <v>0</v>
      </c>
      <c r="F32" s="16">
        <v>0</v>
      </c>
      <c r="G32" s="16">
        <f>F32/F42</f>
        <v>0</v>
      </c>
      <c r="H32" s="16">
        <v>0</v>
      </c>
      <c r="I32" s="16">
        <f>H32/$H$42</f>
        <v>0</v>
      </c>
      <c r="J32" s="22">
        <v>0</v>
      </c>
      <c r="K32" s="21">
        <f t="shared" si="3"/>
        <v>0</v>
      </c>
    </row>
    <row r="33" spans="1:11" ht="44.25" customHeight="1">
      <c r="A33" s="13" t="s">
        <v>61</v>
      </c>
      <c r="B33" s="14" t="s">
        <v>62</v>
      </c>
      <c r="C33" s="15" t="s">
        <v>63</v>
      </c>
      <c r="D33" s="16">
        <f>D18+D29+D30+D31+D32</f>
        <v>1089.5364099999999</v>
      </c>
      <c r="E33" s="16">
        <f t="shared" ref="E33:J33" si="4">E18+E29+E30+E31+E32</f>
        <v>0.3994735610943676</v>
      </c>
      <c r="F33" s="16">
        <f t="shared" si="4"/>
        <v>1092.5421800000001</v>
      </c>
      <c r="G33" s="16">
        <f t="shared" si="4"/>
        <v>0.40057716816625244</v>
      </c>
      <c r="H33" s="16">
        <f t="shared" si="4"/>
        <v>19635.972999999998</v>
      </c>
      <c r="I33" s="16">
        <f t="shared" si="4"/>
        <v>7.1470590590444854</v>
      </c>
      <c r="J33" s="16">
        <f t="shared" si="4"/>
        <v>22832.885478983793</v>
      </c>
      <c r="K33" s="21">
        <f t="shared" si="3"/>
        <v>8.3329874086639677</v>
      </c>
    </row>
    <row r="34" spans="1:11" ht="33" customHeight="1">
      <c r="A34" s="13" t="s">
        <v>64</v>
      </c>
      <c r="B34" s="14" t="s">
        <v>65</v>
      </c>
      <c r="C34" s="15" t="s">
        <v>66</v>
      </c>
      <c r="D34" s="16">
        <v>0</v>
      </c>
      <c r="E34" s="16">
        <f>D34/D42</f>
        <v>0</v>
      </c>
      <c r="F34" s="16">
        <v>0</v>
      </c>
      <c r="G34" s="16">
        <f>F34/F42</f>
        <v>0</v>
      </c>
      <c r="H34" s="16">
        <f>H35+H36</f>
        <v>300.61599999999999</v>
      </c>
      <c r="I34" s="16">
        <f>I35+I36</f>
        <v>0.10941756265878533</v>
      </c>
      <c r="J34" s="16">
        <f>J35+J36</f>
        <v>0</v>
      </c>
      <c r="K34" s="21">
        <f t="shared" si="3"/>
        <v>0</v>
      </c>
    </row>
    <row r="35" spans="1:11" ht="30" customHeight="1">
      <c r="A35" s="17" t="s">
        <v>25</v>
      </c>
      <c r="B35" s="18" t="s">
        <v>67</v>
      </c>
      <c r="C35" s="19" t="s">
        <v>68</v>
      </c>
      <c r="D35" s="23"/>
      <c r="E35" s="23"/>
      <c r="F35" s="23"/>
      <c r="G35" s="23"/>
      <c r="H35" s="24">
        <v>300.61599999999999</v>
      </c>
      <c r="I35" s="16">
        <f>H35/$H$42</f>
        <v>0.10941756265878533</v>
      </c>
      <c r="J35" s="24">
        <v>0</v>
      </c>
      <c r="K35" s="20">
        <f t="shared" si="3"/>
        <v>0</v>
      </c>
    </row>
    <row r="36" spans="1:11" ht="48.75" customHeight="1">
      <c r="A36" s="17" t="s">
        <v>34</v>
      </c>
      <c r="B36" s="18" t="s">
        <v>69</v>
      </c>
      <c r="C36" s="19" t="s">
        <v>70</v>
      </c>
      <c r="D36" s="23"/>
      <c r="E36" s="23"/>
      <c r="F36" s="23"/>
      <c r="G36" s="25"/>
      <c r="H36" s="20">
        <f>H37+H38+H39+H40</f>
        <v>0</v>
      </c>
      <c r="I36" s="20">
        <f>I37+I38+I39+I40</f>
        <v>0</v>
      </c>
      <c r="J36" s="20">
        <f>J37+J38+J39+J40</f>
        <v>0</v>
      </c>
      <c r="K36" s="20">
        <f t="shared" si="3"/>
        <v>0</v>
      </c>
    </row>
    <row r="37" spans="1:11">
      <c r="A37" s="17"/>
      <c r="B37" s="18" t="s">
        <v>71</v>
      </c>
      <c r="C37" s="19" t="s">
        <v>72</v>
      </c>
      <c r="D37" s="23"/>
      <c r="E37" s="23"/>
      <c r="F37" s="23"/>
      <c r="G37" s="23"/>
      <c r="H37" s="26">
        <v>0</v>
      </c>
      <c r="I37" s="16">
        <f>H37/$H$42</f>
        <v>0</v>
      </c>
      <c r="J37" s="26">
        <v>0</v>
      </c>
      <c r="K37" s="20">
        <f t="shared" si="3"/>
        <v>0</v>
      </c>
    </row>
    <row r="38" spans="1:11" ht="32.25" customHeight="1">
      <c r="A38" s="17"/>
      <c r="B38" s="18" t="s">
        <v>73</v>
      </c>
      <c r="C38" s="19" t="s">
        <v>74</v>
      </c>
      <c r="D38" s="23"/>
      <c r="E38" s="23"/>
      <c r="F38" s="23"/>
      <c r="G38" s="23"/>
      <c r="H38" s="20">
        <v>0</v>
      </c>
      <c r="I38" s="16">
        <f>H38/$H$42</f>
        <v>0</v>
      </c>
      <c r="J38" s="20">
        <v>0</v>
      </c>
      <c r="K38" s="20">
        <f t="shared" si="3"/>
        <v>0</v>
      </c>
    </row>
    <row r="39" spans="1:11" ht="48.75" customHeight="1">
      <c r="A39" s="17"/>
      <c r="B39" s="18" t="s">
        <v>75</v>
      </c>
      <c r="C39" s="19" t="s">
        <v>76</v>
      </c>
      <c r="D39" s="23"/>
      <c r="E39" s="23"/>
      <c r="F39" s="23"/>
      <c r="G39" s="23"/>
      <c r="H39" s="20">
        <v>0</v>
      </c>
      <c r="I39" s="16">
        <f>H39/$H$42</f>
        <v>0</v>
      </c>
      <c r="J39" s="20">
        <v>0</v>
      </c>
      <c r="K39" s="20">
        <f t="shared" si="3"/>
        <v>0</v>
      </c>
    </row>
    <row r="40" spans="1:11" ht="42.75" customHeight="1">
      <c r="A40" s="17"/>
      <c r="B40" s="18" t="s">
        <v>77</v>
      </c>
      <c r="C40" s="19" t="s">
        <v>78</v>
      </c>
      <c r="D40" s="23"/>
      <c r="E40" s="23"/>
      <c r="F40" s="23"/>
      <c r="G40" s="23"/>
      <c r="H40" s="20">
        <v>0</v>
      </c>
      <c r="I40" s="16">
        <f>H40/$H$42</f>
        <v>0</v>
      </c>
      <c r="J40" s="20">
        <v>0</v>
      </c>
      <c r="K40" s="20">
        <f t="shared" si="3"/>
        <v>0</v>
      </c>
    </row>
    <row r="41" spans="1:11" ht="59.25" customHeight="1">
      <c r="A41" s="13" t="s">
        <v>79</v>
      </c>
      <c r="B41" s="14" t="s">
        <v>80</v>
      </c>
      <c r="C41" s="15" t="s">
        <v>81</v>
      </c>
      <c r="D41" s="16">
        <f>D33+D34</f>
        <v>1089.5364099999999</v>
      </c>
      <c r="E41" s="16">
        <f t="shared" ref="E41:K41" si="5">E33+E34</f>
        <v>0.3994735610943676</v>
      </c>
      <c r="F41" s="16">
        <f t="shared" si="5"/>
        <v>1092.5421800000001</v>
      </c>
      <c r="G41" s="16">
        <f t="shared" si="5"/>
        <v>0.40057716816625244</v>
      </c>
      <c r="H41" s="16">
        <f t="shared" si="5"/>
        <v>19936.589</v>
      </c>
      <c r="I41" s="16">
        <f t="shared" si="5"/>
        <v>7.2564766217032703</v>
      </c>
      <c r="J41" s="16">
        <f t="shared" si="5"/>
        <v>22832.885478983793</v>
      </c>
      <c r="K41" s="16">
        <f t="shared" si="5"/>
        <v>8.3329874086639677</v>
      </c>
    </row>
    <row r="42" spans="1:11" ht="15" customHeight="1">
      <c r="A42" s="27" t="s">
        <v>82</v>
      </c>
      <c r="B42" s="28" t="s">
        <v>83</v>
      </c>
      <c r="C42" s="29" t="s">
        <v>84</v>
      </c>
      <c r="D42" s="30">
        <v>2727.42</v>
      </c>
      <c r="E42" s="31"/>
      <c r="F42" s="30">
        <v>2727.42</v>
      </c>
      <c r="G42" s="31"/>
      <c r="H42" s="32">
        <v>2747.42</v>
      </c>
      <c r="I42" s="31"/>
      <c r="J42" s="32">
        <v>2740.06</v>
      </c>
      <c r="K42" s="33"/>
    </row>
    <row r="43" spans="1:11">
      <c r="A43" s="34"/>
      <c r="B43" s="35"/>
      <c r="C43" s="36"/>
      <c r="D43" s="37"/>
      <c r="E43" s="38"/>
      <c r="F43" s="39"/>
      <c r="G43" s="38"/>
      <c r="H43" s="40"/>
      <c r="I43" s="38"/>
      <c r="J43" s="40"/>
      <c r="K43" s="41"/>
    </row>
    <row r="44" spans="1:11" ht="45" customHeight="1">
      <c r="A44" s="42" t="s">
        <v>85</v>
      </c>
      <c r="B44" s="43" t="s">
        <v>86</v>
      </c>
      <c r="C44" s="44" t="s">
        <v>87</v>
      </c>
      <c r="D44" s="45"/>
      <c r="E44" s="21">
        <f>E41</f>
        <v>0.3994735610943676</v>
      </c>
      <c r="F44" s="45"/>
      <c r="G44" s="21">
        <f>G41</f>
        <v>0.40057716816625244</v>
      </c>
      <c r="H44" s="45"/>
      <c r="I44" s="21">
        <f>I41</f>
        <v>7.2564766217032703</v>
      </c>
      <c r="J44" s="45"/>
      <c r="K44" s="46">
        <f>K41</f>
        <v>8.3329874086639677</v>
      </c>
    </row>
    <row r="45" spans="1:1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 customHeight="1">
      <c r="A47" s="1"/>
      <c r="B47" s="2" t="s">
        <v>88</v>
      </c>
      <c r="C47" s="2"/>
      <c r="D47" s="47" t="s">
        <v>89</v>
      </c>
      <c r="E47" s="47"/>
      <c r="F47" s="47"/>
      <c r="G47" s="2"/>
      <c r="H47" s="2"/>
      <c r="I47" s="2"/>
      <c r="J47" s="2"/>
      <c r="K47" s="2"/>
    </row>
    <row r="48" spans="1:1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/>
      <c r="B50" s="2" t="s">
        <v>90</v>
      </c>
      <c r="C50" s="2"/>
      <c r="D50" s="47" t="s">
        <v>91</v>
      </c>
      <c r="E50" s="47"/>
      <c r="F50" s="47"/>
      <c r="G50" s="2"/>
      <c r="H50" s="2"/>
      <c r="I50" s="2"/>
      <c r="J50" s="2"/>
      <c r="K50" s="2"/>
    </row>
    <row r="51" spans="1:1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30">
    <mergeCell ref="J42:J43"/>
    <mergeCell ref="H42:H43"/>
    <mergeCell ref="D42:D43"/>
    <mergeCell ref="D15:E15"/>
    <mergeCell ref="D50:F50"/>
    <mergeCell ref="D47:F47"/>
    <mergeCell ref="E42:E43"/>
    <mergeCell ref="A10:K10"/>
    <mergeCell ref="D14:G14"/>
    <mergeCell ref="H14:I15"/>
    <mergeCell ref="C42:C43"/>
    <mergeCell ref="A42:A43"/>
    <mergeCell ref="C14:C16"/>
    <mergeCell ref="F15:G15"/>
    <mergeCell ref="A11:K11"/>
    <mergeCell ref="B14:B16"/>
    <mergeCell ref="A14:A16"/>
    <mergeCell ref="B42:B43"/>
    <mergeCell ref="I42:I43"/>
    <mergeCell ref="F42:F43"/>
    <mergeCell ref="J14:K15"/>
    <mergeCell ref="K42:K43"/>
    <mergeCell ref="G42:G43"/>
    <mergeCell ref="A9:K9"/>
    <mergeCell ref="G1:K1"/>
    <mergeCell ref="G2:K2"/>
    <mergeCell ref="G3:K3"/>
    <mergeCell ref="G4:K4"/>
    <mergeCell ref="G6:K6"/>
    <mergeCell ref="G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malytska</dc:creator>
  <cp:lastModifiedBy>malytska</cp:lastModifiedBy>
  <dcterms:created xsi:type="dcterms:W3CDTF">2017-07-25T10:33:13Z</dcterms:created>
  <dcterms:modified xsi:type="dcterms:W3CDTF">2017-08-01T04:23:27Z</dcterms:modified>
</cp:coreProperties>
</file>